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rtaban\Home\پست ها\blog1402-07-15\1 سال ها\مالیات حقوق سال 1403\"/>
    </mc:Choice>
  </mc:AlternateContent>
  <xr:revisionPtr revIDLastSave="0" documentId="13_ncr:1_{071DD221-95FF-4C9F-831F-A5E386C9E08E}" xr6:coauthVersionLast="45" xr6:coauthVersionMax="45" xr10:uidLastSave="{00000000-0000-0000-0000-000000000000}"/>
  <bookViews>
    <workbookView xWindow="-120" yWindow="-120" windowWidth="20730" windowHeight="11160" xr2:uid="{E1B783C0-C5F8-4D26-80AE-DEFF1AA78E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G12" i="1"/>
  <c r="H12" i="1" s="1"/>
  <c r="G11" i="1"/>
  <c r="H11" i="1" s="1"/>
  <c r="G10" i="1"/>
  <c r="H10" i="1" s="1"/>
  <c r="G9" i="1"/>
  <c r="H9" i="1" s="1"/>
  <c r="F11" i="1"/>
  <c r="F10" i="1"/>
  <c r="F9" i="1"/>
  <c r="J8" i="1" l="1"/>
  <c r="K8" i="1"/>
  <c r="J9" i="1"/>
  <c r="J11" i="1"/>
  <c r="J10" i="1"/>
  <c r="J12" i="1"/>
  <c r="C4" i="1"/>
  <c r="M3" i="1"/>
  <c r="G4" i="1"/>
  <c r="J13" i="1" l="1"/>
  <c r="H14" i="1"/>
  <c r="G14" i="1"/>
  <c r="K12" i="1"/>
  <c r="K11" i="1"/>
  <c r="K10" i="1"/>
  <c r="K9" i="1"/>
  <c r="H8" i="1"/>
  <c r="K13" i="1" l="1"/>
  <c r="E4" i="1" s="1"/>
</calcChain>
</file>

<file path=xl/sharedStrings.xml><?xml version="1.0" encoding="utf-8"?>
<sst xmlns="http://schemas.openxmlformats.org/spreadsheetml/2006/main" count="25" uniqueCount="25">
  <si>
    <t>درآمد مشمول مالیات
 را اینجا وارد کنید</t>
  </si>
  <si>
    <t>پله مالیاتی</t>
  </si>
  <si>
    <t>پله</t>
  </si>
  <si>
    <t>مبلغ ماهانه 
میلیون ریال</t>
  </si>
  <si>
    <t>درصد</t>
  </si>
  <si>
    <t>مالیات پله کامل</t>
  </si>
  <si>
    <t>مبلغ مالیات این  پله</t>
  </si>
  <si>
    <t>مالیات کل</t>
  </si>
  <si>
    <t>انتخاب پله</t>
  </si>
  <si>
    <t>مقدار مالیات نهایی</t>
  </si>
  <si>
    <t>مبلغ مالیات بر درآمد حقوق</t>
  </si>
  <si>
    <t>سایت کارتابان</t>
  </si>
  <si>
    <t>www.kartaban.com</t>
  </si>
  <si>
    <t>تلگرام کارتابان</t>
  </si>
  <si>
    <t>kartaban</t>
  </si>
  <si>
    <t>اینستاگرام کارتابان</t>
  </si>
  <si>
    <t>kar_bime</t>
  </si>
  <si>
    <t>تا 120</t>
  </si>
  <si>
    <t xml:space="preserve">120 تا 165 </t>
  </si>
  <si>
    <t>270 تا 400</t>
  </si>
  <si>
    <t>بیشتر از 400</t>
  </si>
  <si>
    <t>165 تا 270</t>
  </si>
  <si>
    <t>مالیات حقوق
1403</t>
  </si>
  <si>
    <t>جدول پلکانی مالیات حقوق 1403</t>
  </si>
  <si>
    <r>
      <rPr>
        <b/>
        <sz val="16"/>
        <color theme="0"/>
        <rFont val="B Yekan"/>
        <charset val="178"/>
      </rPr>
      <t>کارتابان</t>
    </r>
    <r>
      <rPr>
        <sz val="16"/>
        <color theme="0"/>
        <rFont val="B Yekan"/>
        <charset val="178"/>
      </rPr>
      <t xml:space="preserve">
kartaban.com
</t>
    </r>
    <r>
      <rPr>
        <sz val="14"/>
        <color theme="0"/>
        <rFont val="B Yekan"/>
        <charset val="178"/>
      </rPr>
      <t>محاسبه آنلاین مالیات حقوق 1403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</si>
</sst>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B Yekan"/>
      <charset val="178"/>
    </font>
    <font>
      <sz val="14"/>
      <color theme="0"/>
      <name val="B Yekan"/>
      <charset val="178"/>
    </font>
    <font>
      <sz val="16"/>
      <color theme="1"/>
      <name val="B Lotus"/>
      <charset val="178"/>
    </font>
    <font>
      <sz val="16"/>
      <color theme="1"/>
      <name val="B Titr"/>
      <charset val="178"/>
    </font>
    <font>
      <sz val="14"/>
      <color theme="1"/>
      <name val="B Lotus"/>
      <charset val="178"/>
    </font>
    <font>
      <sz val="12"/>
      <color theme="1"/>
      <name val="B Traffic"/>
      <charset val="178"/>
    </font>
    <font>
      <u/>
      <sz val="12"/>
      <color theme="10"/>
      <name val="B Traffic"/>
      <charset val="178"/>
    </font>
    <font>
      <b/>
      <sz val="16"/>
      <color theme="0"/>
      <name val="B Yekan"/>
      <charset val="178"/>
    </font>
  </fonts>
  <fills count="6">
    <fill>
      <patternFill patternType="none"/>
    </fill>
    <fill>
      <patternFill patternType="gray125"/>
    </fill>
    <fill>
      <patternFill patternType="solid">
        <fgColor rgb="FF3270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0" fillId="0" borderId="0" xfId="1" applyFont="1"/>
    <xf numFmtId="4" fontId="5" fillId="0" borderId="5" xfId="0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/>
    <xf numFmtId="0" fontId="6" fillId="4" borderId="0" xfId="0" applyFont="1" applyFill="1" applyAlignment="1">
      <alignment horizont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readingOrder="2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/>
    <xf numFmtId="3" fontId="0" fillId="0" borderId="0" xfId="0" applyNumberFormat="1"/>
    <xf numFmtId="0" fontId="5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2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173182</xdr:colOff>
      <xdr:row>1</xdr:row>
      <xdr:rowOff>121227</xdr:rowOff>
    </xdr:from>
    <xdr:to>
      <xdr:col>1</xdr:col>
      <xdr:colOff>1293210</xdr:colOff>
      <xdr:row>1</xdr:row>
      <xdr:rowOff>551582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487376-916C-47AE-A433-23111C13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7913154" y="329045"/>
          <a:ext cx="1120028" cy="430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rtab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23ED-0B66-4A66-8C85-D7D72BCED8E6}">
  <dimension ref="B1:M16"/>
  <sheetViews>
    <sheetView rightToLeft="1" tabSelected="1" topLeftCell="A4" zoomScaleNormal="100" workbookViewId="0">
      <selection activeCell="B2" sqref="B2:E2"/>
    </sheetView>
  </sheetViews>
  <sheetFormatPr defaultRowHeight="15" x14ac:dyDescent="0.25"/>
  <cols>
    <col min="2" max="2" width="25.28515625" customWidth="1"/>
    <col min="3" max="4" width="19.140625" customWidth="1"/>
    <col min="5" max="5" width="28.5703125" style="17" customWidth="1"/>
    <col min="6" max="6" width="18" hidden="1" customWidth="1"/>
    <col min="7" max="7" width="17.7109375" hidden="1" customWidth="1"/>
    <col min="8" max="8" width="15.7109375" hidden="1" customWidth="1"/>
    <col min="9" max="9" width="22.28515625" hidden="1" customWidth="1"/>
    <col min="10" max="10" width="19.28515625" hidden="1" customWidth="1"/>
    <col min="11" max="12" width="0" hidden="1" customWidth="1"/>
    <col min="13" max="13" width="17.85546875" hidden="1" customWidth="1"/>
  </cols>
  <sheetData>
    <row r="1" spans="2:13" ht="16.5" customHeight="1" x14ac:dyDescent="0.25"/>
    <row r="2" spans="2:13" ht="129" customHeight="1" thickBot="1" x14ac:dyDescent="0.65">
      <c r="B2" s="23" t="s">
        <v>24</v>
      </c>
      <c r="C2" s="24"/>
      <c r="D2" s="24"/>
      <c r="E2" s="24"/>
    </row>
    <row r="3" spans="2:13" ht="92.25" customHeight="1" x14ac:dyDescent="0.25">
      <c r="B3" s="1" t="s">
        <v>0</v>
      </c>
      <c r="C3" s="25" t="s">
        <v>22</v>
      </c>
      <c r="D3" s="26"/>
      <c r="E3" s="16" t="s">
        <v>1</v>
      </c>
      <c r="G3" s="2"/>
      <c r="M3" s="3">
        <f>IF(B4&lt;=120000000,0,IF(AND(B4&gt;120000000,B4&lt;=165000000),(B4-120000000)*0.1,IF(AND(B4&gt;165000000,B4&lt;=270000000),(4500000+(B4-165000000)*0.15),IF(AND(B4&gt;270000000,B4&lt;=400000000),(20250000+(B4-270000000)*0.2),IF(B4&gt;400000000,46250000+(B4-400000000)*0.3,"")))))</f>
        <v>22250000</v>
      </c>
    </row>
    <row r="4" spans="2:13" ht="27.75" thickBot="1" x14ac:dyDescent="0.8">
      <c r="B4" s="4">
        <v>280000000</v>
      </c>
      <c r="C4" s="27">
        <f>IF(B4&lt;=120000000,0,IF(AND(B4&gt;120000000,B4&lt;=165000000),(B4-120000000)*0.1,IF(AND(B4&gt;165000000,B4&lt;=270000000),(4500000+(B4-165000000)*0.15),IF(AND(B4&gt;270000000,B4&lt;=400000000),(20250000+(B4-270000000)*0.2),IF(B4&gt;400000000,46250000+(B4-400000000)*0.3,"")))))</f>
        <v>22250000</v>
      </c>
      <c r="D4" s="28"/>
      <c r="E4" s="5">
        <f>K13</f>
        <v>4</v>
      </c>
      <c r="G4" s="6">
        <f>(B4-165000000)*0.15</f>
        <v>17250000</v>
      </c>
    </row>
    <row r="6" spans="2:13" ht="32.25" x14ac:dyDescent="0.85">
      <c r="B6" s="29" t="s">
        <v>23</v>
      </c>
      <c r="C6" s="29"/>
      <c r="D6" s="29"/>
      <c r="E6" s="7"/>
    </row>
    <row r="7" spans="2:13" ht="49.5" x14ac:dyDescent="0.25">
      <c r="B7" s="8" t="s">
        <v>2</v>
      </c>
      <c r="C7" s="9" t="s">
        <v>3</v>
      </c>
      <c r="D7" s="8" t="s">
        <v>4</v>
      </c>
      <c r="E7" s="8"/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</row>
    <row r="8" spans="2:13" ht="24.75" x14ac:dyDescent="0.25">
      <c r="B8" s="10">
        <v>1</v>
      </c>
      <c r="C8" s="11" t="s">
        <v>17</v>
      </c>
      <c r="D8" s="10">
        <v>0</v>
      </c>
      <c r="E8" s="10"/>
      <c r="F8" s="10">
        <v>1</v>
      </c>
      <c r="G8" s="10">
        <v>0</v>
      </c>
      <c r="H8" s="10">
        <f>G8</f>
        <v>0</v>
      </c>
      <c r="I8" s="10">
        <f>IF(B4&lt;=120000000,1,0)</f>
        <v>0</v>
      </c>
      <c r="J8" s="10">
        <f>H8*I8</f>
        <v>0</v>
      </c>
      <c r="K8">
        <f>I8*B8</f>
        <v>0</v>
      </c>
    </row>
    <row r="9" spans="2:13" ht="24.75" x14ac:dyDescent="0.25">
      <c r="B9" s="10">
        <v>2</v>
      </c>
      <c r="C9" s="11" t="s">
        <v>18</v>
      </c>
      <c r="D9" s="10">
        <v>10</v>
      </c>
      <c r="E9" s="10"/>
      <c r="F9" s="12">
        <f>0.1*(165000000-120000000)</f>
        <v>4500000</v>
      </c>
      <c r="G9" s="12">
        <f>(B4-120000000)*0.1</f>
        <v>16000000</v>
      </c>
      <c r="H9" s="12">
        <f>G9</f>
        <v>16000000</v>
      </c>
      <c r="I9" s="10">
        <f>IF(AND(B4&gt;120000000,B4&lt;=165000000),1,0)</f>
        <v>0</v>
      </c>
      <c r="J9" s="10">
        <f>H9*I9</f>
        <v>0</v>
      </c>
      <c r="K9">
        <f t="shared" ref="K9:K11" si="0">I9*B9</f>
        <v>0</v>
      </c>
    </row>
    <row r="10" spans="2:13" ht="24.75" x14ac:dyDescent="0.25">
      <c r="B10" s="10">
        <v>3</v>
      </c>
      <c r="C10" s="11" t="s">
        <v>21</v>
      </c>
      <c r="D10" s="10">
        <v>15</v>
      </c>
      <c r="E10" s="10"/>
      <c r="F10" s="12">
        <f>0.15*(270000000-165000000)</f>
        <v>15750000</v>
      </c>
      <c r="G10" s="12">
        <f>(B4-165000000)*0.15</f>
        <v>17250000</v>
      </c>
      <c r="H10" s="12">
        <f>G10+F9</f>
        <v>21750000</v>
      </c>
      <c r="I10" s="10">
        <f>IF(AND(B4&gt;165000000,B4&lt;=270000000),1,0)</f>
        <v>0</v>
      </c>
      <c r="J10" s="10">
        <f>H10*I10</f>
        <v>0</v>
      </c>
      <c r="K10">
        <f t="shared" si="0"/>
        <v>0</v>
      </c>
    </row>
    <row r="11" spans="2:13" ht="24.75" x14ac:dyDescent="0.25">
      <c r="B11" s="10">
        <v>4</v>
      </c>
      <c r="C11" s="11" t="s">
        <v>19</v>
      </c>
      <c r="D11" s="10">
        <v>20</v>
      </c>
      <c r="E11" s="10"/>
      <c r="F11" s="12">
        <f>0.2*(400000000-270000000)</f>
        <v>26000000</v>
      </c>
      <c r="G11" s="12">
        <f>(B4-270000000)*0.2</f>
        <v>2000000</v>
      </c>
      <c r="H11" s="12">
        <f>G11+F10+F9</f>
        <v>22250000</v>
      </c>
      <c r="I11" s="10">
        <f>IF(AND(B4&gt;270000000,B4&lt;=400000000),1,0)</f>
        <v>1</v>
      </c>
      <c r="J11" s="10">
        <f>H11*I11</f>
        <v>22250000</v>
      </c>
      <c r="K11">
        <f t="shared" si="0"/>
        <v>4</v>
      </c>
    </row>
    <row r="12" spans="2:13" ht="24.75" x14ac:dyDescent="0.25">
      <c r="B12" s="10">
        <v>5</v>
      </c>
      <c r="C12" s="11" t="s">
        <v>20</v>
      </c>
      <c r="D12" s="10">
        <v>30</v>
      </c>
      <c r="E12" s="10"/>
      <c r="F12" s="12"/>
      <c r="G12" s="12">
        <f>(B4-400000000)*0.3</f>
        <v>-36000000</v>
      </c>
      <c r="H12" s="12">
        <f>G12+F11+F10+F9</f>
        <v>10250000</v>
      </c>
      <c r="I12" s="10">
        <f>IF(B4&gt;400000000,1,0)</f>
        <v>0</v>
      </c>
      <c r="J12" s="12">
        <f>H12*I12</f>
        <v>0</v>
      </c>
      <c r="K12">
        <f>I12*B12</f>
        <v>0</v>
      </c>
    </row>
    <row r="13" spans="2:13" ht="24.75" x14ac:dyDescent="0.25">
      <c r="B13" s="10"/>
      <c r="C13" s="10"/>
      <c r="D13" s="10"/>
      <c r="E13" s="13"/>
      <c r="F13" s="18" t="s">
        <v>10</v>
      </c>
      <c r="G13" s="19"/>
      <c r="H13" s="19"/>
      <c r="I13" s="20"/>
      <c r="J13" s="12">
        <f>SUM(J8:J12)</f>
        <v>22250000</v>
      </c>
      <c r="K13" s="12">
        <f>SUM(K8:K12)</f>
        <v>4</v>
      </c>
    </row>
    <row r="14" spans="2:13" ht="20.25" x14ac:dyDescent="0.55000000000000004">
      <c r="B14" s="14" t="s">
        <v>11</v>
      </c>
      <c r="C14" s="21" t="s">
        <v>12</v>
      </c>
      <c r="D14" s="22"/>
      <c r="E14" s="22"/>
      <c r="G14" s="15">
        <f>F11+F10+F9</f>
        <v>46250000</v>
      </c>
      <c r="H14">
        <f>F11+F10+F9+(B4-350000000)*0.3</f>
        <v>25250000</v>
      </c>
    </row>
    <row r="15" spans="2:13" ht="20.25" x14ac:dyDescent="0.55000000000000004">
      <c r="B15" s="14" t="s">
        <v>13</v>
      </c>
      <c r="C15" s="22" t="s">
        <v>14</v>
      </c>
      <c r="D15" s="22"/>
      <c r="E15" s="22"/>
    </row>
    <row r="16" spans="2:13" ht="20.25" x14ac:dyDescent="0.55000000000000004">
      <c r="B16" s="14" t="s">
        <v>15</v>
      </c>
      <c r="C16" s="22" t="s">
        <v>16</v>
      </c>
      <c r="D16" s="22"/>
      <c r="E16" s="22"/>
    </row>
  </sheetData>
  <sheetProtection algorithmName="SHA-512" hashValue="R9/+1oS5bd7pYPEB21dEPt+bAEDUScid6lpk9Hi3fxJ0kzl7bmiqZLGrYHTN0NClAZsO25kHok0CUq9siQgxjw==" saltValue="DYzmB4cSNJqw7VPDBpVSIw==" spinCount="100000" sheet="1" objects="1" scenarios="1"/>
  <protectedRanges>
    <protectedRange algorithmName="SHA-512" hashValue="giJgYx+/L77HB6fKwJRZuVgzweR7TgAy0bHQNXWRyINgEfpu8MZfqBALh0BjqpTYKcnnRh4i5OgMfbY1eY97JA==" saltValue="TWe0hC8bB2D4wIisA5EOBA==" spinCount="100000" sqref="B4" name="Range1" securityDescriptor="O:WDG:WDD:(A;;CC;;;WD)"/>
  </protectedRanges>
  <mergeCells count="8">
    <mergeCell ref="F13:I13"/>
    <mergeCell ref="C14:E14"/>
    <mergeCell ref="C15:E15"/>
    <mergeCell ref="C16:E16"/>
    <mergeCell ref="B2:E2"/>
    <mergeCell ref="C3:D3"/>
    <mergeCell ref="C4:D4"/>
    <mergeCell ref="B6:D6"/>
  </mergeCells>
  <hyperlinks>
    <hyperlink ref="C14" r:id="rId1" xr:uid="{A058466D-D572-432C-BBFF-857720002483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System</dc:creator>
  <cp:lastModifiedBy>Altin System</cp:lastModifiedBy>
  <dcterms:created xsi:type="dcterms:W3CDTF">2024-04-18T08:59:18Z</dcterms:created>
  <dcterms:modified xsi:type="dcterms:W3CDTF">2024-04-18T09:56:44Z</dcterms:modified>
</cp:coreProperties>
</file>